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etro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Disciplin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B4B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3" fontId="0" fillId="0" borderId="0" pivotButton="0" quotePrefix="0" xfId="0"/>
    <xf numFmtId="0" fontId="3" fillId="3" borderId="0" applyAlignment="1" pivotButton="0" quotePrefix="0" xfId="0">
      <alignment vertical="center" wrapText="1"/>
    </xf>
    <xf numFmtId="9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04" customWidth="1" min="1" max="1"/>
    <col width="12" customWidth="1" min="2" max="2"/>
  </cols>
  <sheetData>
    <row r="1">
      <c r="A1" s="1" t="inlineStr">
        <is>
          <t>PARÁMETROS</t>
        </is>
      </c>
    </row>
    <row r="3">
      <c r="A3" s="2" t="inlineStr">
        <is>
          <t>SUPUESTOS ILUSTRATIVOS (editables; no son datos publicados)</t>
        </is>
      </c>
    </row>
    <row r="4">
      <c r="A4" t="inlineStr">
        <is>
          <t>Horas de un experto para entender y comprobar un manuscrito</t>
        </is>
      </c>
      <c r="B4" s="3" t="n">
        <v>40</v>
      </c>
    </row>
    <row r="5">
      <c r="A5" t="inlineStr">
        <is>
          <t>Expertos disponibles en cada disciplina</t>
        </is>
      </c>
      <c r="B5" s="3" t="n">
        <v>25</v>
      </c>
    </row>
    <row r="6">
      <c r="A6" t="inlineStr">
        <is>
          <t>Horas por semana que cada experto dedica a esta tarea</t>
        </is>
      </c>
      <c r="B6" s="3" t="n">
        <v>5</v>
      </c>
    </row>
    <row r="8">
      <c r="A8" s="2" t="inlineStr">
        <is>
          <t>DATOS DEL REPOSITORIO (github.com/openai/math, leído el 10 de octubre de 2026)</t>
        </is>
      </c>
    </row>
    <row r="9">
      <c r="A9" t="inlineStr">
        <is>
          <t>Manuscritos en el catálogo (README e historial)</t>
        </is>
      </c>
      <c r="B9" t="n">
        <v>719</v>
      </c>
    </row>
    <row r="10">
      <c r="A10" t="inlineStr">
        <is>
          <t>Familias de resultados (README)</t>
        </is>
      </c>
      <c r="B10" t="n">
        <v>372</v>
      </c>
    </row>
    <row r="11">
      <c r="A11" t="inlineStr">
        <is>
          <t>Resultados principales formalizados según el historial del 7 de octubre (300 de 719)</t>
        </is>
      </c>
      <c r="B11" t="n">
        <v>300</v>
      </c>
    </row>
    <row r="12">
      <c r="A12" t="inlineStr">
        <is>
          <t>Documentos con resultado principal formalizado, según el catálogo lean/formalization.yaml (v0.4)</t>
        </is>
      </c>
      <c r="B12" t="n">
        <v>173</v>
      </c>
    </row>
    <row r="13">
      <c r="A13" t="inlineStr">
        <is>
          <t>De ellos, los que pude asociar a un manuscrito y a una familia</t>
        </is>
      </c>
      <c r="B13" t="n">
        <v>172</v>
      </c>
    </row>
    <row r="15">
      <c r="A15" t="inlineStr">
        <is>
          <t>Las columnas de la hoja Disciplinas salen de cruzar tres archivos del repositorio: overview.pdf (disciplina de cada familia), CONTENTS.md (manuscritos de cada familia) y lean/formalization.yaml (manuscritos con resultado formalizado).</t>
        </is>
      </c>
    </row>
    <row r="16">
      <c r="A16" t="inlineStr">
        <is>
          <t>Los dos conteos de formalización (300 de 719 y 173 documentos) miden cosas distintas: el primero cuenta resultados principales; el segundo, documentos con un resultado principal formalizado en el catálogo.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66" customWidth="1" min="1" max="1"/>
    <col width="34" customWidth="1" min="2" max="2"/>
  </cols>
  <sheetData>
    <row r="1">
      <c r="A1" s="1" t="inlineStr">
        <is>
          <t>RESUMEN</t>
        </is>
      </c>
    </row>
    <row r="3">
      <c r="A3" t="inlineStr">
        <is>
          <t>Familias de resultados</t>
        </is>
      </c>
      <c r="B3" s="4">
        <f>Disciplinas!B19</f>
        <v/>
      </c>
    </row>
    <row r="4">
      <c r="A4" t="inlineStr">
        <is>
          <t>Manuscritos</t>
        </is>
      </c>
      <c r="B4" s="4">
        <f>Disciplinas!C19</f>
        <v/>
      </c>
    </row>
    <row r="5">
      <c r="A5" t="inlineStr">
        <is>
          <t>Familias con algún manuscrito formalizado</t>
        </is>
      </c>
      <c r="B5" s="4">
        <f>Disciplinas!D19</f>
        <v/>
      </c>
    </row>
    <row r="6">
      <c r="A6" t="inlineStr">
        <is>
          <t>% de familias con formalización</t>
        </is>
      </c>
      <c r="B6" s="5">
        <f>Disciplinas!F19</f>
        <v/>
      </c>
    </row>
    <row r="7">
      <c r="A7" t="inlineStr">
        <is>
          <t>Manuscritos con resultado principal formalizado (asociados)</t>
        </is>
      </c>
      <c r="B7" s="4">
        <f>Disciplinas!E19</f>
        <v/>
      </c>
    </row>
    <row r="8">
      <c r="A8" t="inlineStr">
        <is>
          <t>Manuscritos sin formalizar según el catálogo</t>
        </is>
      </c>
      <c r="B8" s="4">
        <f>Disciplinas!G19</f>
        <v/>
      </c>
    </row>
    <row r="9">
      <c r="A9" t="inlineStr">
        <is>
          <t>% de manuscritos sin formalizar según el catálogo</t>
        </is>
      </c>
      <c r="B9" s="5">
        <f>B8/B4</f>
        <v/>
      </c>
    </row>
    <row r="10">
      <c r="A10" t="inlineStr">
        <is>
          <t>Disciplina con mayor % de familias formalizadas</t>
        </is>
      </c>
      <c r="B10" s="6">
        <f>INDEX(Disciplinas!A2:A18,MATCH(MAX(Disciplinas!F2:F18),Disciplinas!F2:F18,0))</f>
        <v/>
      </c>
    </row>
    <row r="11">
      <c r="A11" t="inlineStr">
        <is>
          <t>Disciplina con menor % de familias formalizadas</t>
        </is>
      </c>
      <c r="B11" s="6">
        <f>INDEX(Disciplinas!A2:A18,MATCH(MIN(Disciplinas!F2:F18),Disciplinas!F2:F18,0))</f>
        <v/>
      </c>
    </row>
    <row r="12">
      <c r="A12" t="inlineStr">
        <is>
          <t>Disciplina con más trabajo de revisión humana</t>
        </is>
      </c>
      <c r="B12" s="6">
        <f>INDEX(Disciplinas!A2:A18,MATCH(MAX(Disciplinas!H2:H18),Disciplinas!H2:H18,0))</f>
        <v/>
      </c>
    </row>
    <row r="13">
      <c r="A13" t="inlineStr">
        <is>
          <t>Semanas de revisión de esa disciplina (supuestos)</t>
        </is>
      </c>
      <c r="B13" s="7">
        <f>MAX(Disciplinas!H2:H18)</f>
        <v/>
      </c>
    </row>
    <row r="14">
      <c r="A14" t="inlineStr">
        <is>
          <t>Años de revisión de esa disciplina (supuestos)</t>
        </is>
      </c>
      <c r="B14" s="8">
        <f>B13/52</f>
        <v/>
      </c>
    </row>
    <row r="15">
      <c r="A15" t="inlineStr">
        <is>
          <t>Horas totales de revisión de los manuscritos sin formalizar según el catálogo (supuestos)</t>
        </is>
      </c>
      <c r="B15" s="9">
        <f>B8*Parametros!B4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20" customWidth="1" min="4" max="4"/>
    <col width="22" customWidth="1" min="5" max="5"/>
    <col width="18" customWidth="1" min="6" max="6"/>
    <col width="16" customWidth="1" min="7" max="7"/>
    <col width="22" customWidth="1" min="8" max="8"/>
  </cols>
  <sheetData>
    <row r="1" ht="62" customHeight="1">
      <c r="A1" s="10" t="inlineStr">
        <is>
          <t>Disciplina</t>
        </is>
      </c>
      <c r="B1" s="10" t="inlineStr">
        <is>
          <t>Familias de resultados</t>
        </is>
      </c>
      <c r="C1" s="10" t="inlineStr">
        <is>
          <t>Manuscritos</t>
        </is>
      </c>
      <c r="D1" s="10" t="inlineStr">
        <is>
          <t>Familias con algún manuscrito formalizado</t>
        </is>
      </c>
      <c r="E1" s="10" t="inlineStr">
        <is>
          <t>Manuscritos con resultado principal formalizado</t>
        </is>
      </c>
      <c r="F1" s="10" t="inlineStr">
        <is>
          <t>% de familias con formalización</t>
        </is>
      </c>
      <c r="G1" s="10" t="inlineStr">
        <is>
          <t>Manuscritos sin formalizar</t>
        </is>
      </c>
      <c r="H1" s="10" t="inlineStr">
        <is>
          <t>Semanas de revisión humana (supuestos)</t>
        </is>
      </c>
    </row>
    <row r="2">
      <c r="A2" t="inlineStr">
        <is>
          <t>Probabilidad y mecánica estadística</t>
        </is>
      </c>
      <c r="B2" t="n">
        <v>29</v>
      </c>
      <c r="C2" t="n">
        <v>105</v>
      </c>
      <c r="D2" t="n">
        <v>9</v>
      </c>
      <c r="E2" t="n">
        <v>12</v>
      </c>
      <c r="F2" s="11">
        <f>D2/B2</f>
        <v/>
      </c>
      <c r="G2">
        <f>C2-E2</f>
        <v/>
      </c>
      <c r="H2" s="7">
        <f>G2*Parametros!$B$4/(Parametros!$B$5*Parametros!$B$6)</f>
        <v/>
      </c>
    </row>
    <row r="3">
      <c r="A3" t="inlineStr">
        <is>
          <t>Geometría algebraica y compleja</t>
        </is>
      </c>
      <c r="B3" t="n">
        <v>36</v>
      </c>
      <c r="C3" t="n">
        <v>86</v>
      </c>
      <c r="D3" t="n">
        <v>7</v>
      </c>
      <c r="E3" t="n">
        <v>9</v>
      </c>
      <c r="F3" s="11">
        <f>D3/B3</f>
        <v/>
      </c>
      <c r="G3">
        <f>C3-E3</f>
        <v/>
      </c>
      <c r="H3" s="7">
        <f>G3*Parametros!$B$4/(Parametros!$B$5*Parametros!$B$6)</f>
        <v/>
      </c>
    </row>
    <row r="4">
      <c r="A4" t="inlineStr">
        <is>
          <t>Informática teórica</t>
        </is>
      </c>
      <c r="B4" t="n">
        <v>40</v>
      </c>
      <c r="C4" t="n">
        <v>73</v>
      </c>
      <c r="D4" t="n">
        <v>22</v>
      </c>
      <c r="E4" t="n">
        <v>32</v>
      </c>
      <c r="F4" s="11">
        <f>D4/B4</f>
        <v/>
      </c>
      <c r="G4">
        <f>C4-E4</f>
        <v/>
      </c>
      <c r="H4" s="7">
        <f>G4*Parametros!$B$4/(Parametros!$B$5*Parametros!$B$6)</f>
        <v/>
      </c>
    </row>
    <row r="5">
      <c r="A5" t="inlineStr">
        <is>
          <t>Física matemática</t>
        </is>
      </c>
      <c r="B5" t="n">
        <v>25</v>
      </c>
      <c r="C5" t="n">
        <v>59</v>
      </c>
      <c r="D5" t="n">
        <v>6</v>
      </c>
      <c r="E5" t="n">
        <v>7</v>
      </c>
      <c r="F5" s="11">
        <f>D5/B5</f>
        <v/>
      </c>
      <c r="G5">
        <f>C5-E5</f>
        <v/>
      </c>
      <c r="H5" s="7">
        <f>G5*Parametros!$B$4/(Parametros!$B$5*Parametros!$B$6)</f>
        <v/>
      </c>
    </row>
    <row r="6">
      <c r="A6" t="inlineStr">
        <is>
          <t>Teoría de números</t>
        </is>
      </c>
      <c r="B6" t="n">
        <v>31</v>
      </c>
      <c r="C6" t="n">
        <v>58</v>
      </c>
      <c r="D6" t="n">
        <v>7</v>
      </c>
      <c r="E6" t="n">
        <v>8</v>
      </c>
      <c r="F6" s="11">
        <f>D6/B6</f>
        <v/>
      </c>
      <c r="G6">
        <f>C6-E6</f>
        <v/>
      </c>
      <c r="H6" s="7">
        <f>G6*Parametros!$B$4/(Parametros!$B$5*Parametros!$B$6)</f>
        <v/>
      </c>
    </row>
    <row r="7">
      <c r="A7" t="inlineStr">
        <is>
          <t>Combinatoria</t>
        </is>
      </c>
      <c r="B7" t="n">
        <v>37</v>
      </c>
      <c r="C7" t="n">
        <v>50</v>
      </c>
      <c r="D7" t="n">
        <v>18</v>
      </c>
      <c r="E7" t="n">
        <v>20</v>
      </c>
      <c r="F7" s="11">
        <f>D7/B7</f>
        <v/>
      </c>
      <c r="G7">
        <f>C7-E7</f>
        <v/>
      </c>
      <c r="H7" s="7">
        <f>G7*Parametros!$B$4/(Parametros!$B$5*Parametros!$B$6)</f>
        <v/>
      </c>
    </row>
    <row r="8">
      <c r="A8" t="inlineStr">
        <is>
          <t>Geometría diferencial</t>
        </is>
      </c>
      <c r="B8" t="n">
        <v>29</v>
      </c>
      <c r="C8" t="n">
        <v>49</v>
      </c>
      <c r="D8" t="n">
        <v>8</v>
      </c>
      <c r="E8" t="n">
        <v>10</v>
      </c>
      <c r="F8" s="11">
        <f>D8/B8</f>
        <v/>
      </c>
      <c r="G8">
        <f>C8-E8</f>
        <v/>
      </c>
      <c r="H8" s="7">
        <f>G8*Parametros!$B$4/(Parametros!$B$5*Parametros!$B$6)</f>
        <v/>
      </c>
    </row>
    <row r="9">
      <c r="A9" t="inlineStr">
        <is>
          <t>Álgebras de operadores</t>
        </is>
      </c>
      <c r="B9" t="n">
        <v>19</v>
      </c>
      <c r="C9" t="n">
        <v>31</v>
      </c>
      <c r="D9" t="n">
        <v>7</v>
      </c>
      <c r="E9" t="n">
        <v>7</v>
      </c>
      <c r="F9" s="11">
        <f>D9/B9</f>
        <v/>
      </c>
      <c r="G9">
        <f>C9-E9</f>
        <v/>
      </c>
      <c r="H9" s="7">
        <f>G9*Parametros!$B$4/(Parametros!$B$5*Parametros!$B$6)</f>
        <v/>
      </c>
    </row>
    <row r="10">
      <c r="A10" t="inlineStr">
        <is>
          <t>Geometría convexa y métrica</t>
        </is>
      </c>
      <c r="B10" t="n">
        <v>15</v>
      </c>
      <c r="C10" t="n">
        <v>30</v>
      </c>
      <c r="D10" t="n">
        <v>10</v>
      </c>
      <c r="E10" t="n">
        <v>13</v>
      </c>
      <c r="F10" s="11">
        <f>D10/B10</f>
        <v/>
      </c>
      <c r="G10">
        <f>C10-E10</f>
        <v/>
      </c>
      <c r="H10" s="7">
        <f>G10*Parametros!$B$4/(Parametros!$B$5*Parametros!$B$6)</f>
        <v/>
      </c>
    </row>
    <row r="11">
      <c r="A11" t="inlineStr">
        <is>
          <t>Álgebra</t>
        </is>
      </c>
      <c r="B11" t="n">
        <v>18</v>
      </c>
      <c r="C11" t="n">
        <v>29</v>
      </c>
      <c r="D11" t="n">
        <v>8</v>
      </c>
      <c r="E11" t="n">
        <v>11</v>
      </c>
      <c r="F11" s="11">
        <f>D11/B11</f>
        <v/>
      </c>
      <c r="G11">
        <f>C11-E11</f>
        <v/>
      </c>
      <c r="H11" s="7">
        <f>G11*Parametros!$B$4/(Parametros!$B$5*Parametros!$B$6)</f>
        <v/>
      </c>
    </row>
    <row r="12">
      <c r="A12" t="inlineStr">
        <is>
          <t>Ecuaciones en derivadas parciales</t>
        </is>
      </c>
      <c r="B12" t="n">
        <v>16</v>
      </c>
      <c r="C12" t="n">
        <v>29</v>
      </c>
      <c r="D12" t="n">
        <v>3</v>
      </c>
      <c r="E12" t="n">
        <v>3</v>
      </c>
      <c r="F12" s="11">
        <f>D12/B12</f>
        <v/>
      </c>
      <c r="G12">
        <f>C12-E12</f>
        <v/>
      </c>
      <c r="H12" s="7">
        <f>G12*Parametros!$B$4/(Parametros!$B$5*Parametros!$B$6)</f>
        <v/>
      </c>
    </row>
    <row r="13">
      <c r="A13" t="inlineStr">
        <is>
          <t>Topología</t>
        </is>
      </c>
      <c r="B13" t="n">
        <v>18</v>
      </c>
      <c r="C13" t="n">
        <v>26</v>
      </c>
      <c r="D13" t="n">
        <v>1</v>
      </c>
      <c r="E13" t="n">
        <v>1</v>
      </c>
      <c r="F13" s="11">
        <f>D13/B13</f>
        <v/>
      </c>
      <c r="G13">
        <f>C13-E13</f>
        <v/>
      </c>
      <c r="H13" s="7">
        <f>G13*Parametros!$B$4/(Parametros!$B$5*Parametros!$B$6)</f>
        <v/>
      </c>
    </row>
    <row r="14">
      <c r="A14" t="inlineStr">
        <is>
          <t>Análisis real y complejo</t>
        </is>
      </c>
      <c r="B14" t="n">
        <v>16</v>
      </c>
      <c r="C14" t="n">
        <v>26</v>
      </c>
      <c r="D14" t="n">
        <v>7</v>
      </c>
      <c r="E14" t="n">
        <v>8</v>
      </c>
      <c r="F14" s="11">
        <f>D14/B14</f>
        <v/>
      </c>
      <c r="G14">
        <f>C14-E14</f>
        <v/>
      </c>
      <c r="H14" s="7">
        <f>G14*Parametros!$B$4/(Parametros!$B$5*Parametros!$B$6)</f>
        <v/>
      </c>
    </row>
    <row r="15">
      <c r="A15" t="inlineStr">
        <is>
          <t>Teoría de grupos</t>
        </is>
      </c>
      <c r="B15" t="n">
        <v>14</v>
      </c>
      <c r="C15" t="n">
        <v>22</v>
      </c>
      <c r="D15" t="n">
        <v>7</v>
      </c>
      <c r="E15" t="n">
        <v>8</v>
      </c>
      <c r="F15" s="11">
        <f>D15/B15</f>
        <v/>
      </c>
      <c r="G15">
        <f>C15-E15</f>
        <v/>
      </c>
      <c r="H15" s="7">
        <f>G15*Parametros!$B$4/(Parametros!$B$5*Parametros!$B$6)</f>
        <v/>
      </c>
    </row>
    <row r="16">
      <c r="A16" t="inlineStr">
        <is>
          <t>Sistemas dinámicos y teoría ergódica</t>
        </is>
      </c>
      <c r="B16" t="n">
        <v>12</v>
      </c>
      <c r="C16" t="n">
        <v>19</v>
      </c>
      <c r="D16" t="n">
        <v>2</v>
      </c>
      <c r="E16" t="n">
        <v>2</v>
      </c>
      <c r="F16" s="11">
        <f>D16/B16</f>
        <v/>
      </c>
      <c r="G16">
        <f>C16-E16</f>
        <v/>
      </c>
      <c r="H16" s="7">
        <f>G16*Parametros!$B$4/(Parametros!$B$5*Parametros!$B$6)</f>
        <v/>
      </c>
    </row>
    <row r="17">
      <c r="A17" t="inlineStr">
        <is>
          <t>Análisis funcional</t>
        </is>
      </c>
      <c r="B17" t="n">
        <v>11</v>
      </c>
      <c r="C17" t="n">
        <v>19</v>
      </c>
      <c r="D17" t="n">
        <v>8</v>
      </c>
      <c r="E17" t="n">
        <v>16</v>
      </c>
      <c r="F17" s="11">
        <f>D17/B17</f>
        <v/>
      </c>
      <c r="G17">
        <f>C17-E17</f>
        <v/>
      </c>
      <c r="H17" s="7">
        <f>G17*Parametros!$B$4/(Parametros!$B$5*Parametros!$B$6)</f>
        <v/>
      </c>
    </row>
    <row r="18">
      <c r="A18" t="inlineStr">
        <is>
          <t>Lógica matemática</t>
        </is>
      </c>
      <c r="B18" t="n">
        <v>6</v>
      </c>
      <c r="C18" t="n">
        <v>8</v>
      </c>
      <c r="D18" t="n">
        <v>5</v>
      </c>
      <c r="E18" t="n">
        <v>5</v>
      </c>
      <c r="F18" s="11">
        <f>D18/B18</f>
        <v/>
      </c>
      <c r="G18">
        <f>C18-E18</f>
        <v/>
      </c>
      <c r="H18" s="7">
        <f>G18*Parametros!$B$4/(Parametros!$B$5*Parametros!$B$6)</f>
        <v/>
      </c>
    </row>
    <row r="19">
      <c r="A19" t="inlineStr">
        <is>
          <t>Total</t>
        </is>
      </c>
      <c r="B19">
        <f>SUM(B2:B18)</f>
        <v/>
      </c>
      <c r="C19">
        <f>SUM(C2:C18)</f>
        <v/>
      </c>
      <c r="D19">
        <f>SUM(D2:D18)</f>
        <v/>
      </c>
      <c r="E19">
        <f>SUM(E2:E18)</f>
        <v/>
      </c>
      <c r="F19" s="11">
        <f>D19/B19</f>
        <v/>
      </c>
      <c r="G19">
        <f>SUM(G2:G18)</f>
        <v/>
      </c>
    </row>
  </sheetData>
  <conditionalFormatting sqref="H2:H18">
    <cfRule type="expression" priority="1" dxfId="0">
      <formula>H2=MAX($H$2:$H$18)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2026-10-10T18:55:24Z</dcterms:created>
  <dcterms:modified xmlns:dcterms="http://purl.org/dc/terms/" xmlns:xsi="http://www.w3.org/2001/XMLSchema-instance" xsi:type="dcterms:W3CDTF">2026-10-10T18:55:24Z</dcterms:modified>
</cp:coreProperties>
</file>